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sther\Documents\DailyZohar\"/>
    </mc:Choice>
  </mc:AlternateContent>
  <bookViews>
    <workbookView xWindow="900" yWindow="0" windowWidth="24480" windowHeight="1434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H27" i="1"/>
  <c r="H29" i="1"/>
  <c r="H30" i="1"/>
  <c r="L26" i="1"/>
  <c r="L27" i="1"/>
  <c r="L29" i="1"/>
  <c r="L30" i="1"/>
  <c r="N26" i="1"/>
  <c r="N27" i="1"/>
  <c r="N29" i="1"/>
  <c r="N30" i="1"/>
  <c r="P29" i="1"/>
  <c r="P30" i="1"/>
  <c r="R29" i="1"/>
  <c r="R30" i="1"/>
  <c r="T26" i="1"/>
  <c r="T29" i="1"/>
  <c r="T30" i="1"/>
  <c r="V29" i="1"/>
  <c r="V30" i="1"/>
  <c r="AC30" i="1"/>
  <c r="E14" i="1"/>
  <c r="F14" i="1"/>
  <c r="E21" i="1"/>
  <c r="D21" i="1"/>
  <c r="F21" i="1"/>
  <c r="F22" i="1"/>
  <c r="F23" i="1"/>
  <c r="G14" i="1"/>
  <c r="H14" i="1"/>
  <c r="G21" i="1"/>
  <c r="H21" i="1"/>
  <c r="H22" i="1"/>
  <c r="H23" i="1"/>
  <c r="I14" i="1"/>
  <c r="J14" i="1"/>
  <c r="I21" i="1"/>
  <c r="J21" i="1"/>
  <c r="J22" i="1"/>
  <c r="J23" i="1"/>
  <c r="K14" i="1"/>
  <c r="L14" i="1"/>
  <c r="K21" i="1"/>
  <c r="L21" i="1"/>
  <c r="L22" i="1"/>
  <c r="L23" i="1"/>
  <c r="M14" i="1"/>
  <c r="N14" i="1"/>
  <c r="M21" i="1"/>
  <c r="N21" i="1"/>
  <c r="N22" i="1"/>
  <c r="N23" i="1"/>
  <c r="O14" i="1"/>
  <c r="P14" i="1"/>
  <c r="O21" i="1"/>
  <c r="P21" i="1"/>
  <c r="P22" i="1"/>
  <c r="P23" i="1"/>
  <c r="Q10" i="1"/>
  <c r="Q13" i="1"/>
  <c r="Q14" i="1"/>
  <c r="R14" i="1"/>
  <c r="Q21" i="1"/>
  <c r="R21" i="1"/>
  <c r="R22" i="1"/>
  <c r="R23" i="1"/>
  <c r="S13" i="1"/>
  <c r="S14" i="1"/>
  <c r="T14" i="1"/>
  <c r="S21" i="1"/>
  <c r="T21" i="1"/>
  <c r="T22" i="1"/>
  <c r="T23" i="1"/>
  <c r="V10" i="1"/>
  <c r="V14" i="1"/>
  <c r="V22" i="1"/>
  <c r="V23" i="1"/>
  <c r="X10" i="1"/>
  <c r="X14" i="1"/>
  <c r="X22" i="1"/>
  <c r="X23" i="1"/>
  <c r="Z23" i="1"/>
  <c r="AB10" i="1"/>
  <c r="AB11" i="1"/>
  <c r="AB14" i="1"/>
  <c r="AB21" i="1"/>
  <c r="AB22" i="1"/>
  <c r="AB23" i="1"/>
  <c r="AC23" i="1"/>
  <c r="Z10" i="1"/>
  <c r="Z14" i="1"/>
  <c r="AC34" i="1"/>
  <c r="Z34" i="1"/>
  <c r="X34" i="1"/>
  <c r="V34" i="1"/>
  <c r="R34" i="1"/>
  <c r="P34" i="1"/>
  <c r="N34" i="1"/>
  <c r="L34" i="1"/>
  <c r="H34" i="1"/>
  <c r="F26" i="1"/>
  <c r="F29" i="1"/>
  <c r="F30" i="1"/>
  <c r="F34" i="1"/>
  <c r="D34" i="1"/>
  <c r="AB29" i="1"/>
  <c r="Z29" i="1"/>
  <c r="X29" i="1"/>
  <c r="D14" i="1"/>
</calcChain>
</file>

<file path=xl/comments1.xml><?xml version="1.0" encoding="utf-8"?>
<comments xmlns="http://schemas.openxmlformats.org/spreadsheetml/2006/main">
  <authors>
    <author>atsglobal</author>
  </authors>
  <commentList>
    <comment ref="D16" authorId="0" shapeId="0">
      <text>
        <r>
          <rPr>
            <b/>
            <sz val="9"/>
            <color indexed="81"/>
            <rFont val="Calibri"/>
            <family val="2"/>
          </rPr>
          <t>atsglobal: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atsglobal:</t>
        </r>
        <r>
          <rPr>
            <sz val="9"/>
            <color indexed="81"/>
            <rFont val="Tahoma"/>
            <family val="2"/>
          </rPr>
          <t xml:space="preserve">
Net Catchup amount
</t>
        </r>
      </text>
    </comment>
  </commentList>
</comments>
</file>

<file path=xl/sharedStrings.xml><?xml version="1.0" encoding="utf-8"?>
<sst xmlns="http://schemas.openxmlformats.org/spreadsheetml/2006/main" count="61" uniqueCount="38">
  <si>
    <t xml:space="preserve"> Jan  31</t>
  </si>
  <si>
    <t xml:space="preserve"> Feb 28</t>
  </si>
  <si>
    <t>Mar 31</t>
  </si>
  <si>
    <t>Apr 30</t>
  </si>
  <si>
    <t>May 31</t>
  </si>
  <si>
    <t>Jun 30</t>
  </si>
  <si>
    <t>Jul 31</t>
  </si>
  <si>
    <t>Aug 31</t>
  </si>
  <si>
    <t>Sep 30</t>
  </si>
  <si>
    <t>Oct 31</t>
  </si>
  <si>
    <t>Nov 30</t>
  </si>
  <si>
    <t>Dec 31</t>
  </si>
  <si>
    <r>
      <rPr>
        <i/>
        <sz val="8"/>
        <color rgb="FFFF0000"/>
        <rFont val="Arial"/>
        <family val="2"/>
      </rPr>
      <t>***</t>
    </r>
    <r>
      <rPr>
        <i/>
        <sz val="8"/>
        <color theme="1"/>
        <rFont val="Arial"/>
        <family val="2"/>
      </rPr>
      <t>Bolded #s are benchmark which remains until surpassed.  Surpassed number becomes new benchmark</t>
    </r>
  </si>
  <si>
    <t>Total</t>
  </si>
  <si>
    <t>Benchmark</t>
  </si>
  <si>
    <t>Diff</t>
  </si>
  <si>
    <t>Values</t>
  </si>
  <si>
    <t>PERSONAL</t>
  </si>
  <si>
    <t>INCOME</t>
  </si>
  <si>
    <t>Gifts/Other</t>
  </si>
  <si>
    <t>Interest/TAP</t>
  </si>
  <si>
    <t>APPRECIATION</t>
  </si>
  <si>
    <t>Total Personal</t>
  </si>
  <si>
    <t>Maaser</t>
  </si>
  <si>
    <t>Net P/L</t>
  </si>
  <si>
    <t>Combined Summary</t>
  </si>
  <si>
    <t xml:space="preserve"> Maaser</t>
  </si>
  <si>
    <t>Salary</t>
  </si>
  <si>
    <t>Rental Prop</t>
  </si>
  <si>
    <t>Life Ins</t>
  </si>
  <si>
    <t>CORP</t>
  </si>
  <si>
    <t>401(K)</t>
  </si>
  <si>
    <t>Total Corp</t>
  </si>
  <si>
    <t>Total  Personal &amp; Corp</t>
  </si>
  <si>
    <t>IRA</t>
  </si>
  <si>
    <t>Stock Portfolio</t>
  </si>
  <si>
    <t>http://dailyzohar.com/wp-content/uploads/2015/09/Maaser-non-salary.xlsx</t>
  </si>
  <si>
    <t>Original download link of this file: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</si>
</sst>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9"/>
      <color indexed="8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1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1" quotePrefix="1" applyFont="1" applyAlignment="1">
      <alignment horizontal="right" vertical="center"/>
    </xf>
    <xf numFmtId="16" fontId="4" fillId="0" borderId="0" xfId="1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164" fontId="4" fillId="0" borderId="6" xfId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13" fillId="0" borderId="10" xfId="1" applyFont="1" applyBorder="1" applyAlignment="1">
      <alignment vertical="center"/>
    </xf>
    <xf numFmtId="164" fontId="14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13" fillId="0" borderId="14" xfId="1" applyFont="1" applyBorder="1" applyAlignment="1">
      <alignment vertical="center"/>
    </xf>
    <xf numFmtId="164" fontId="14" fillId="0" borderId="15" xfId="1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3" fillId="0" borderId="14" xfId="1" applyFont="1" applyBorder="1" applyAlignment="1">
      <alignment horizontal="center" vertical="center"/>
    </xf>
    <xf numFmtId="164" fontId="13" fillId="0" borderId="15" xfId="1" applyFont="1" applyBorder="1" applyAlignment="1">
      <alignment horizontal="center" vertical="center"/>
    </xf>
    <xf numFmtId="164" fontId="13" fillId="0" borderId="15" xfId="1" applyFont="1" applyBorder="1" applyAlignment="1">
      <alignment vertical="center"/>
    </xf>
    <xf numFmtId="44" fontId="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4" fontId="16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17" fillId="0" borderId="15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13" fillId="0" borderId="15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4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8" fontId="13" fillId="0" borderId="14" xfId="1" applyNumberFormat="1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44" fontId="5" fillId="0" borderId="0" xfId="0" applyNumberFormat="1" applyFont="1" applyBorder="1" applyAlignment="1">
      <alignment vertical="center"/>
    </xf>
    <xf numFmtId="164" fontId="4" fillId="0" borderId="13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4" fontId="14" fillId="0" borderId="15" xfId="0" applyNumberFormat="1" applyFont="1" applyBorder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18" fillId="0" borderId="0" xfId="1" applyFont="1" applyAlignment="1">
      <alignment horizontal="center" vertical="center"/>
    </xf>
    <xf numFmtId="44" fontId="14" fillId="0" borderId="0" xfId="0" applyNumberFormat="1" applyFont="1" applyAlignment="1">
      <alignment vertical="center"/>
    </xf>
    <xf numFmtId="164" fontId="4" fillId="0" borderId="9" xfId="1" applyFont="1" applyBorder="1" applyAlignment="1">
      <alignment vertical="center"/>
    </xf>
    <xf numFmtId="164" fontId="14" fillId="0" borderId="15" xfId="1" applyFont="1" applyBorder="1" applyAlignment="1">
      <alignment vertical="center"/>
    </xf>
    <xf numFmtId="164" fontId="13" fillId="0" borderId="15" xfId="1" applyFont="1" applyBorder="1"/>
    <xf numFmtId="164" fontId="14" fillId="0" borderId="14" xfId="1" applyFont="1" applyBorder="1" applyAlignment="1">
      <alignment vertical="center"/>
    </xf>
    <xf numFmtId="164" fontId="13" fillId="0" borderId="16" xfId="1" applyFont="1" applyBorder="1" applyAlignment="1">
      <alignment vertical="center"/>
    </xf>
    <xf numFmtId="164" fontId="14" fillId="0" borderId="17" xfId="1" applyFont="1" applyBorder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164" fontId="4" fillId="0" borderId="20" xfId="1" applyFont="1" applyBorder="1" applyAlignment="1">
      <alignment vertical="center"/>
    </xf>
    <xf numFmtId="164" fontId="13" fillId="0" borderId="21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14" fillId="0" borderId="22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13" fillId="0" borderId="0" xfId="1" applyFont="1" applyAlignment="1">
      <alignment vertical="center"/>
    </xf>
    <xf numFmtId="0" fontId="13" fillId="0" borderId="0" xfId="0" applyFont="1" applyAlignment="1">
      <alignment horizontal="right" vertical="center"/>
    </xf>
    <xf numFmtId="44" fontId="21" fillId="0" borderId="0" xfId="0" applyNumberFormat="1" applyFont="1" applyAlignment="1">
      <alignment vertical="center"/>
    </xf>
    <xf numFmtId="164" fontId="21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8" applyFont="1" applyAlignment="1">
      <alignment vertical="center"/>
    </xf>
  </cellXfs>
  <cellStyles count="9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ilyzohar.com/wp-content/uploads/2015/09/Maaser-non-salary.xls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36"/>
  <sheetViews>
    <sheetView tabSelected="1" zoomScale="150" zoomScaleNormal="150" zoomScalePageLayoutView="15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D2" sqref="D2"/>
    </sheetView>
  </sheetViews>
  <sheetFormatPr defaultColWidth="11.5" defaultRowHeight="15" x14ac:dyDescent="0.25"/>
  <cols>
    <col min="1" max="2" width="3" style="2" customWidth="1"/>
    <col min="3" max="3" width="14.875" style="2" customWidth="1"/>
    <col min="4" max="4" width="13.875" style="2" customWidth="1"/>
    <col min="5" max="5" width="12" style="2" bestFit="1" customWidth="1"/>
    <col min="6" max="6" width="9" style="11" bestFit="1" customWidth="1"/>
    <col min="7" max="7" width="11.375" style="12" customWidth="1"/>
    <col min="8" max="8" width="9" style="11" bestFit="1" customWidth="1"/>
    <col min="9" max="9" width="11.625" style="12" customWidth="1"/>
    <col min="10" max="10" width="9.375" style="11" customWidth="1"/>
    <col min="11" max="11" width="12" style="12" bestFit="1" customWidth="1"/>
    <col min="12" max="12" width="8.125" style="11" bestFit="1" customWidth="1"/>
    <col min="13" max="13" width="12" style="12" bestFit="1" customWidth="1"/>
    <col min="14" max="14" width="8.125" style="11" customWidth="1"/>
    <col min="15" max="15" width="12" style="12" bestFit="1" customWidth="1"/>
    <col min="16" max="16" width="8.375" style="11" customWidth="1"/>
    <col min="17" max="17" width="12" style="12" bestFit="1" customWidth="1"/>
    <col min="18" max="18" width="7.625" style="11" customWidth="1"/>
    <col min="19" max="19" width="12" style="12" bestFit="1" customWidth="1"/>
    <col min="20" max="20" width="8.5" style="11" customWidth="1"/>
    <col min="21" max="21" width="12" style="12" bestFit="1" customWidth="1"/>
    <col min="22" max="22" width="7.875" style="11" customWidth="1"/>
    <col min="23" max="23" width="12" style="12" bestFit="1" customWidth="1"/>
    <col min="24" max="24" width="6.375" style="11" bestFit="1" customWidth="1"/>
    <col min="25" max="25" width="12" style="12" bestFit="1" customWidth="1"/>
    <col min="26" max="26" width="7.625" style="11" bestFit="1" customWidth="1"/>
    <col min="27" max="27" width="11.625" style="12" bestFit="1" customWidth="1"/>
    <col min="28" max="28" width="7.125" style="11" bestFit="1" customWidth="1"/>
    <col min="29" max="29" width="11.375" style="8" customWidth="1"/>
    <col min="30" max="16384" width="11.5" style="8"/>
  </cols>
  <sheetData>
    <row r="2" spans="1:29" ht="14.25" x14ac:dyDescent="0.25">
      <c r="A2" s="82" t="s">
        <v>37</v>
      </c>
      <c r="B2" s="82"/>
      <c r="C2" s="82"/>
      <c r="D2" s="83" t="s">
        <v>36</v>
      </c>
      <c r="E2" s="82"/>
      <c r="F2" s="82"/>
      <c r="G2" s="82"/>
    </row>
    <row r="4" spans="1:29" ht="23.25" x14ac:dyDescent="0.25">
      <c r="A4" s="1" t="s">
        <v>26</v>
      </c>
      <c r="B4" s="1"/>
      <c r="E4" s="3" t="s">
        <v>0</v>
      </c>
      <c r="F4" s="4"/>
      <c r="G4" s="3" t="s">
        <v>1</v>
      </c>
      <c r="H4" s="4"/>
      <c r="I4" s="3" t="s">
        <v>2</v>
      </c>
      <c r="J4" s="5"/>
      <c r="K4" s="6" t="s">
        <v>3</v>
      </c>
      <c r="L4" s="5"/>
      <c r="M4" s="6" t="s">
        <v>4</v>
      </c>
      <c r="N4" s="5"/>
      <c r="O4" s="6" t="s">
        <v>5</v>
      </c>
      <c r="P4" s="5"/>
      <c r="Q4" s="3" t="s">
        <v>6</v>
      </c>
      <c r="R4" s="5"/>
      <c r="S4" s="6" t="s">
        <v>7</v>
      </c>
      <c r="T4" s="5"/>
      <c r="U4" s="6" t="s">
        <v>8</v>
      </c>
      <c r="V4" s="5"/>
      <c r="W4" s="6" t="s">
        <v>9</v>
      </c>
      <c r="X4" s="5"/>
      <c r="Y4" s="6" t="s">
        <v>10</v>
      </c>
      <c r="Z4" s="5"/>
      <c r="AA4" s="6" t="s">
        <v>11</v>
      </c>
      <c r="AB4" s="5"/>
      <c r="AC4" s="7">
        <v>2014</v>
      </c>
    </row>
    <row r="5" spans="1:29" x14ac:dyDescent="0.25">
      <c r="C5" s="9">
        <v>0.13</v>
      </c>
      <c r="D5" s="10" t="s">
        <v>12</v>
      </c>
      <c r="E5" s="10"/>
      <c r="Z5" s="13"/>
      <c r="AC5" s="7" t="s">
        <v>13</v>
      </c>
    </row>
    <row r="6" spans="1:29" ht="15.75" thickBot="1" x14ac:dyDescent="0.3">
      <c r="A6" s="14"/>
      <c r="B6" s="14"/>
      <c r="C6" s="14"/>
      <c r="D6" s="14"/>
      <c r="E6" s="14"/>
      <c r="F6" s="4"/>
      <c r="G6" s="15"/>
      <c r="H6" s="4"/>
      <c r="J6" s="4"/>
      <c r="L6" s="4"/>
      <c r="N6" s="4"/>
      <c r="P6" s="4"/>
      <c r="R6" s="4"/>
      <c r="T6" s="4"/>
      <c r="V6" s="4"/>
      <c r="X6" s="4"/>
      <c r="Z6" s="4"/>
      <c r="AB6" s="4"/>
    </row>
    <row r="7" spans="1:29" thickBot="1" x14ac:dyDescent="0.3">
      <c r="A7" s="16"/>
      <c r="B7" s="17"/>
      <c r="C7" s="18"/>
      <c r="D7" s="19" t="s">
        <v>14</v>
      </c>
      <c r="E7" s="20"/>
      <c r="F7" s="4" t="s">
        <v>15</v>
      </c>
      <c r="G7" s="21" t="s">
        <v>16</v>
      </c>
      <c r="H7" s="4" t="s">
        <v>15</v>
      </c>
      <c r="I7" s="22" t="s">
        <v>16</v>
      </c>
      <c r="J7" s="4" t="s">
        <v>15</v>
      </c>
      <c r="K7" s="22" t="s">
        <v>16</v>
      </c>
      <c r="L7" s="4" t="s">
        <v>15</v>
      </c>
      <c r="M7" s="22" t="s">
        <v>16</v>
      </c>
      <c r="N7" s="4" t="s">
        <v>15</v>
      </c>
      <c r="O7" s="22" t="s">
        <v>16</v>
      </c>
      <c r="P7" s="4" t="s">
        <v>15</v>
      </c>
      <c r="Q7" s="22" t="s">
        <v>16</v>
      </c>
      <c r="R7" s="4" t="s">
        <v>15</v>
      </c>
      <c r="S7" s="22" t="s">
        <v>16</v>
      </c>
      <c r="T7" s="4" t="s">
        <v>15</v>
      </c>
      <c r="U7" s="22" t="s">
        <v>16</v>
      </c>
      <c r="V7" s="4" t="s">
        <v>15</v>
      </c>
      <c r="W7" s="22" t="s">
        <v>16</v>
      </c>
      <c r="X7" s="4" t="s">
        <v>15</v>
      </c>
      <c r="Y7" s="22" t="s">
        <v>16</v>
      </c>
      <c r="Z7" s="4" t="s">
        <v>15</v>
      </c>
      <c r="AA7" s="22" t="s">
        <v>16</v>
      </c>
      <c r="AB7" s="4" t="s">
        <v>15</v>
      </c>
      <c r="AC7" s="23"/>
    </row>
    <row r="8" spans="1:29" ht="14.25" x14ac:dyDescent="0.25">
      <c r="A8" s="24" t="s">
        <v>17</v>
      </c>
      <c r="B8" s="25"/>
      <c r="C8" s="26"/>
      <c r="D8" s="27"/>
      <c r="E8" s="27"/>
      <c r="F8" s="4"/>
      <c r="G8" s="28"/>
      <c r="H8" s="4"/>
      <c r="I8" s="28"/>
      <c r="J8" s="4"/>
      <c r="K8" s="28"/>
      <c r="L8" s="4"/>
      <c r="M8" s="28"/>
      <c r="N8" s="4"/>
      <c r="O8" s="28"/>
      <c r="P8" s="4"/>
      <c r="Q8" s="28"/>
      <c r="R8" s="4"/>
      <c r="S8" s="28"/>
      <c r="T8" s="4"/>
      <c r="U8" s="28"/>
      <c r="V8" s="4"/>
      <c r="W8" s="28"/>
      <c r="X8" s="4"/>
      <c r="Y8" s="28"/>
      <c r="Z8" s="4"/>
      <c r="AA8" s="28"/>
      <c r="AB8" s="4"/>
      <c r="AC8" s="23"/>
    </row>
    <row r="9" spans="1:29" x14ac:dyDescent="0.25">
      <c r="A9" s="29"/>
      <c r="B9" s="30" t="s">
        <v>18</v>
      </c>
      <c r="C9" s="31"/>
      <c r="D9" s="32"/>
      <c r="E9" s="32"/>
      <c r="F9" s="4"/>
      <c r="G9" s="33"/>
      <c r="H9" s="4"/>
      <c r="I9" s="33"/>
      <c r="J9" s="4"/>
      <c r="K9" s="33"/>
      <c r="L9" s="4"/>
      <c r="M9" s="33"/>
      <c r="N9" s="4"/>
      <c r="O9" s="33"/>
      <c r="P9" s="4"/>
      <c r="Q9" s="33"/>
      <c r="R9" s="4"/>
      <c r="S9" s="33"/>
      <c r="T9" s="4"/>
      <c r="U9" s="33"/>
      <c r="V9" s="4"/>
      <c r="W9" s="33"/>
      <c r="X9" s="4"/>
      <c r="Y9" s="33"/>
      <c r="Z9" s="4"/>
      <c r="AA9" s="33"/>
      <c r="AB9" s="4"/>
      <c r="AC9" s="23"/>
    </row>
    <row r="10" spans="1:29" ht="14.25" x14ac:dyDescent="0.2">
      <c r="A10" s="34"/>
      <c r="B10" s="35"/>
      <c r="C10" s="31" t="s">
        <v>27</v>
      </c>
      <c r="D10" s="36">
        <v>0</v>
      </c>
      <c r="E10" s="38">
        <v>3500</v>
      </c>
      <c r="F10" s="4"/>
      <c r="G10" s="38">
        <v>3500</v>
      </c>
      <c r="H10" s="4"/>
      <c r="I10" s="38">
        <v>3500</v>
      </c>
      <c r="J10" s="39"/>
      <c r="K10" s="38">
        <v>3500</v>
      </c>
      <c r="L10" s="39"/>
      <c r="M10" s="38">
        <v>3500</v>
      </c>
      <c r="N10" s="39"/>
      <c r="O10" s="38">
        <v>3500</v>
      </c>
      <c r="P10" s="39"/>
      <c r="Q10" s="38">
        <f>O10</f>
        <v>3500</v>
      </c>
      <c r="R10" s="39"/>
      <c r="S10" s="38">
        <v>3500</v>
      </c>
      <c r="T10" s="4"/>
      <c r="U10" s="38"/>
      <c r="V10" s="39">
        <f>U10</f>
        <v>0</v>
      </c>
      <c r="W10" s="38"/>
      <c r="X10" s="39">
        <f>W10</f>
        <v>0</v>
      </c>
      <c r="Y10" s="38"/>
      <c r="Z10" s="39">
        <f>Y10</f>
        <v>0</v>
      </c>
      <c r="AA10" s="40"/>
      <c r="AB10" s="41">
        <f>AA10</f>
        <v>0</v>
      </c>
      <c r="AC10" s="23"/>
    </row>
    <row r="11" spans="1:29" ht="14.25" x14ac:dyDescent="0.25">
      <c r="A11" s="34"/>
      <c r="B11" s="35"/>
      <c r="C11" s="31" t="s">
        <v>28</v>
      </c>
      <c r="D11" s="36">
        <v>0</v>
      </c>
      <c r="E11" s="36">
        <v>1700</v>
      </c>
      <c r="F11" s="4"/>
      <c r="G11" s="37">
        <v>1700</v>
      </c>
      <c r="H11" s="4"/>
      <c r="I11" s="37">
        <v>1700</v>
      </c>
      <c r="J11" s="4"/>
      <c r="K11" s="37">
        <v>1700</v>
      </c>
      <c r="L11" s="4"/>
      <c r="M11" s="37">
        <v>1700</v>
      </c>
      <c r="N11" s="4"/>
      <c r="O11" s="37">
        <v>1700</v>
      </c>
      <c r="P11" s="4"/>
      <c r="Q11" s="37">
        <v>1700</v>
      </c>
      <c r="R11" s="4"/>
      <c r="S11" s="37">
        <v>1700</v>
      </c>
      <c r="T11" s="4"/>
      <c r="U11" s="42"/>
      <c r="V11" s="4"/>
      <c r="W11" s="42"/>
      <c r="X11" s="4"/>
      <c r="Y11" s="42"/>
      <c r="Z11" s="43"/>
      <c r="AA11" s="44"/>
      <c r="AB11" s="41">
        <f>AA11</f>
        <v>0</v>
      </c>
      <c r="AC11" s="23"/>
    </row>
    <row r="12" spans="1:29" ht="14.25" x14ac:dyDescent="0.25">
      <c r="A12" s="34"/>
      <c r="B12" s="35"/>
      <c r="C12" s="31" t="s">
        <v>19</v>
      </c>
      <c r="D12" s="36">
        <v>0</v>
      </c>
      <c r="E12" s="36">
        <v>2500</v>
      </c>
      <c r="F12" s="4"/>
      <c r="G12" s="37">
        <v>0</v>
      </c>
      <c r="H12" s="4"/>
      <c r="I12" s="38"/>
      <c r="J12" s="4"/>
      <c r="K12" s="38"/>
      <c r="L12" s="4"/>
      <c r="M12" s="42"/>
      <c r="N12" s="4"/>
      <c r="O12" s="42"/>
      <c r="P12" s="4"/>
      <c r="Q12" s="38">
        <v>158</v>
      </c>
      <c r="R12" s="4"/>
      <c r="S12" s="42"/>
      <c r="T12" s="4"/>
      <c r="U12" s="42"/>
      <c r="V12" s="4"/>
      <c r="W12" s="42"/>
      <c r="X12" s="4"/>
      <c r="Y12" s="42"/>
      <c r="Z12" s="4"/>
      <c r="AA12" s="42"/>
      <c r="AB12" s="45"/>
      <c r="AC12" s="23"/>
    </row>
    <row r="13" spans="1:29" ht="14.25" x14ac:dyDescent="0.25">
      <c r="A13" s="34"/>
      <c r="B13" s="35"/>
      <c r="C13" s="31" t="s">
        <v>20</v>
      </c>
      <c r="D13" s="36">
        <v>0</v>
      </c>
      <c r="E13" s="36">
        <v>57</v>
      </c>
      <c r="G13" s="37">
        <v>43.01</v>
      </c>
      <c r="I13" s="38">
        <v>36</v>
      </c>
      <c r="K13" s="38">
        <v>37.49</v>
      </c>
      <c r="L13" s="39"/>
      <c r="M13" s="46">
        <v>35.89</v>
      </c>
      <c r="N13" s="39"/>
      <c r="O13" s="46">
        <v>24.07</v>
      </c>
      <c r="P13" s="39"/>
      <c r="Q13" s="38">
        <f>31.31+7.95</f>
        <v>39.26</v>
      </c>
      <c r="R13" s="39"/>
      <c r="S13" s="46">
        <f>7.95+13.31</f>
        <v>21.26</v>
      </c>
      <c r="T13" s="39"/>
      <c r="U13" s="46"/>
      <c r="V13" s="39"/>
      <c r="W13" s="46"/>
      <c r="X13" s="39"/>
      <c r="Y13" s="46"/>
      <c r="Z13" s="39"/>
      <c r="AA13" s="46"/>
      <c r="AB13" s="39"/>
      <c r="AC13" s="23"/>
    </row>
    <row r="14" spans="1:29" x14ac:dyDescent="0.25">
      <c r="A14" s="34"/>
      <c r="B14" s="30" t="s">
        <v>13</v>
      </c>
      <c r="C14" s="47"/>
      <c r="D14" s="48">
        <f>SUM(D10:D13)</f>
        <v>0</v>
      </c>
      <c r="E14" s="48">
        <f>SUM(E10:E13)</f>
        <v>7757</v>
      </c>
      <c r="F14" s="39">
        <f>E14</f>
        <v>7757</v>
      </c>
      <c r="G14" s="37">
        <f>SUM(G10:G13)</f>
        <v>5243.01</v>
      </c>
      <c r="H14" s="39">
        <f>G14</f>
        <v>5243.01</v>
      </c>
      <c r="I14" s="37">
        <f>SUM(I10:I13)</f>
        <v>5236</v>
      </c>
      <c r="J14" s="39">
        <f>I14</f>
        <v>5236</v>
      </c>
      <c r="K14" s="37">
        <f>SUM(K10:K13)</f>
        <v>5237.49</v>
      </c>
      <c r="L14" s="39">
        <f>K14</f>
        <v>5237.49</v>
      </c>
      <c r="M14" s="37">
        <f>SUM(M10:M13)</f>
        <v>5235.8900000000003</v>
      </c>
      <c r="N14" s="39">
        <f>M14</f>
        <v>5235.8900000000003</v>
      </c>
      <c r="O14" s="37">
        <f>SUM(O10:O13)</f>
        <v>5224.07</v>
      </c>
      <c r="P14" s="39">
        <f>O14</f>
        <v>5224.07</v>
      </c>
      <c r="Q14" s="37">
        <f>SUM(Q10:Q13)</f>
        <v>5397.26</v>
      </c>
      <c r="R14" s="39">
        <f>Q14</f>
        <v>5397.26</v>
      </c>
      <c r="S14" s="37">
        <f>SUM(S10:S13)</f>
        <v>5221.26</v>
      </c>
      <c r="T14" s="39">
        <f>S14</f>
        <v>5221.26</v>
      </c>
      <c r="U14" s="33"/>
      <c r="V14" s="39">
        <f>U14</f>
        <v>0</v>
      </c>
      <c r="W14" s="33"/>
      <c r="X14" s="39">
        <f>W14</f>
        <v>0</v>
      </c>
      <c r="Y14" s="33"/>
      <c r="Z14" s="39">
        <f>Y14</f>
        <v>0</v>
      </c>
      <c r="AA14" s="33"/>
      <c r="AB14" s="39">
        <f>AA14</f>
        <v>0</v>
      </c>
      <c r="AC14" s="23"/>
    </row>
    <row r="15" spans="1:29" x14ac:dyDescent="0.25">
      <c r="A15" s="34"/>
      <c r="B15" s="35"/>
      <c r="C15" s="47"/>
      <c r="D15" s="49"/>
      <c r="E15" s="49"/>
      <c r="F15" s="4"/>
      <c r="G15" s="37"/>
      <c r="H15" s="4"/>
      <c r="I15" s="33"/>
      <c r="J15" s="4"/>
      <c r="K15" s="33"/>
      <c r="L15" s="4"/>
      <c r="M15" s="33"/>
      <c r="N15" s="4"/>
      <c r="O15" s="33"/>
      <c r="P15" s="4"/>
      <c r="Q15" s="33"/>
      <c r="R15" s="4"/>
      <c r="S15" s="33"/>
      <c r="T15" s="4"/>
      <c r="U15" s="33"/>
      <c r="V15" s="4"/>
      <c r="W15" s="33"/>
      <c r="X15" s="4"/>
      <c r="Y15" s="33"/>
      <c r="Z15" s="4"/>
      <c r="AA15" s="33"/>
      <c r="AB15" s="4"/>
      <c r="AC15" s="23"/>
    </row>
    <row r="16" spans="1:29" ht="14.25" x14ac:dyDescent="0.25">
      <c r="A16" s="34"/>
      <c r="B16" s="35"/>
      <c r="C16" s="31" t="s">
        <v>29</v>
      </c>
      <c r="D16" s="50"/>
      <c r="E16" s="50"/>
      <c r="F16" s="4"/>
      <c r="G16" s="33"/>
      <c r="H16" s="4"/>
      <c r="I16" s="33"/>
      <c r="J16" s="4"/>
      <c r="K16" s="33"/>
      <c r="L16" s="4"/>
      <c r="M16" s="33"/>
      <c r="N16" s="4"/>
      <c r="O16" s="33"/>
      <c r="P16" s="4"/>
      <c r="Q16" s="33"/>
      <c r="R16" s="4"/>
      <c r="S16" s="33"/>
      <c r="T16" s="4"/>
      <c r="U16" s="33"/>
      <c r="V16" s="4"/>
      <c r="W16" s="33"/>
      <c r="X16" s="4"/>
      <c r="Y16" s="33"/>
      <c r="Z16" s="4"/>
      <c r="AA16" s="33"/>
      <c r="AB16" s="4"/>
      <c r="AC16" s="23"/>
    </row>
    <row r="17" spans="1:29" ht="14.25" x14ac:dyDescent="0.25">
      <c r="A17" s="34"/>
      <c r="B17" s="35"/>
      <c r="C17" s="31"/>
      <c r="D17" s="32"/>
      <c r="E17" s="32"/>
      <c r="F17" s="4"/>
      <c r="G17" s="33"/>
      <c r="H17" s="4"/>
      <c r="I17" s="33"/>
      <c r="J17" s="4"/>
      <c r="K17" s="33"/>
      <c r="L17" s="4"/>
      <c r="M17" s="33"/>
      <c r="N17" s="4"/>
      <c r="O17" s="33"/>
      <c r="P17" s="4"/>
      <c r="Q17" s="33"/>
      <c r="R17" s="4"/>
      <c r="S17" s="33"/>
      <c r="T17" s="4"/>
      <c r="U17" s="33"/>
      <c r="V17" s="4"/>
      <c r="W17" s="33"/>
      <c r="X17" s="4"/>
      <c r="Y17" s="33"/>
      <c r="Z17" s="4"/>
      <c r="AA17" s="33"/>
      <c r="AB17" s="4"/>
      <c r="AC17" s="23"/>
    </row>
    <row r="18" spans="1:29" x14ac:dyDescent="0.25">
      <c r="A18" s="29"/>
      <c r="B18" s="30" t="s">
        <v>21</v>
      </c>
      <c r="C18" s="31"/>
      <c r="D18" s="32"/>
      <c r="E18" s="32"/>
      <c r="F18" s="4"/>
      <c r="G18" s="33"/>
      <c r="H18" s="4"/>
      <c r="I18" s="33"/>
      <c r="J18" s="4"/>
      <c r="K18" s="33"/>
      <c r="L18" s="4"/>
      <c r="M18" s="33"/>
      <c r="N18" s="4"/>
      <c r="O18" s="33"/>
      <c r="P18" s="4"/>
      <c r="Q18" s="33"/>
      <c r="R18" s="4"/>
      <c r="S18" s="33"/>
      <c r="T18" s="43"/>
      <c r="U18" s="33"/>
      <c r="V18" s="4"/>
      <c r="W18" s="33"/>
      <c r="X18" s="4"/>
      <c r="Y18" s="33"/>
      <c r="Z18" s="4"/>
      <c r="AA18" s="33"/>
      <c r="AB18" s="4"/>
      <c r="AC18" s="23"/>
    </row>
    <row r="19" spans="1:29" x14ac:dyDescent="0.25">
      <c r="A19" s="29"/>
      <c r="B19" s="51" t="s">
        <v>35</v>
      </c>
      <c r="C19" s="47"/>
      <c r="D19" s="36">
        <v>118000</v>
      </c>
      <c r="E19" s="36">
        <v>120000</v>
      </c>
      <c r="F19" s="39"/>
      <c r="G19" s="37">
        <v>126000</v>
      </c>
      <c r="H19" s="52"/>
      <c r="I19" s="37">
        <v>124500</v>
      </c>
      <c r="J19" s="39"/>
      <c r="K19" s="37">
        <v>125400</v>
      </c>
      <c r="L19" s="39"/>
      <c r="M19" s="37">
        <v>127000</v>
      </c>
      <c r="N19" s="39"/>
      <c r="O19" s="37">
        <v>125300</v>
      </c>
      <c r="P19" s="39"/>
      <c r="Q19" s="37">
        <v>127500</v>
      </c>
      <c r="R19" s="39"/>
      <c r="S19" s="37">
        <v>120900</v>
      </c>
      <c r="T19" s="39"/>
      <c r="U19" s="37"/>
      <c r="V19" s="39"/>
      <c r="W19" s="37"/>
      <c r="X19" s="39"/>
      <c r="Y19" s="37"/>
      <c r="Z19" s="39"/>
      <c r="AA19" s="37"/>
      <c r="AB19" s="39"/>
      <c r="AC19" s="23"/>
    </row>
    <row r="20" spans="1:29" x14ac:dyDescent="0.25">
      <c r="A20" s="29"/>
      <c r="B20" s="30" t="s">
        <v>34</v>
      </c>
      <c r="C20" s="53"/>
      <c r="D20" s="32">
        <v>64500</v>
      </c>
      <c r="E20" s="32">
        <v>62000</v>
      </c>
      <c r="F20" s="39"/>
      <c r="G20" s="38">
        <v>65000</v>
      </c>
      <c r="H20" s="39"/>
      <c r="I20" s="38">
        <v>65450</v>
      </c>
      <c r="J20" s="39"/>
      <c r="K20" s="38">
        <v>66250</v>
      </c>
      <c r="L20" s="39"/>
      <c r="M20" s="38">
        <v>67300</v>
      </c>
      <c r="N20" s="39"/>
      <c r="O20" s="38">
        <v>66180</v>
      </c>
      <c r="P20" s="39"/>
      <c r="Q20" s="38">
        <v>66300</v>
      </c>
      <c r="R20" s="39"/>
      <c r="S20" s="38">
        <v>62300</v>
      </c>
      <c r="T20" s="39"/>
      <c r="U20" s="38"/>
      <c r="V20" s="39"/>
      <c r="W20" s="38"/>
      <c r="X20" s="39"/>
      <c r="Y20" s="38"/>
      <c r="Z20" s="39"/>
      <c r="AA20" s="38"/>
      <c r="AB20" s="39"/>
      <c r="AC20" s="23"/>
    </row>
    <row r="21" spans="1:29" s="57" customFormat="1" ht="12.75" x14ac:dyDescent="0.25">
      <c r="A21" s="54"/>
      <c r="B21" s="35"/>
      <c r="C21" s="53"/>
      <c r="D21" s="48">
        <f>SUM(D19:D20)</f>
        <v>182500</v>
      </c>
      <c r="E21" s="46">
        <f>SUM(E19:E20)</f>
        <v>182000</v>
      </c>
      <c r="F21" s="52">
        <f>E21-D21</f>
        <v>-500</v>
      </c>
      <c r="G21" s="46">
        <f>SUM(G19:G20)</f>
        <v>191000</v>
      </c>
      <c r="H21" s="52">
        <f>G21-E21</f>
        <v>9000</v>
      </c>
      <c r="I21" s="46">
        <f>SUM(I19:I20)</f>
        <v>189950</v>
      </c>
      <c r="J21" s="39">
        <f>I21-G21</f>
        <v>-1050</v>
      </c>
      <c r="K21" s="46">
        <f>SUM(K19:K20)</f>
        <v>191650</v>
      </c>
      <c r="L21" s="39">
        <f>K21-G21</f>
        <v>650</v>
      </c>
      <c r="M21" s="46">
        <f>SUM(M19:M20)</f>
        <v>194300</v>
      </c>
      <c r="N21" s="39">
        <f>M21-G21</f>
        <v>3300</v>
      </c>
      <c r="O21" s="46">
        <f>SUM(O19:O20)</f>
        <v>191480</v>
      </c>
      <c r="P21" s="39">
        <f>O21-M21</f>
        <v>-2820</v>
      </c>
      <c r="Q21" s="55">
        <f>SUM(Q19:Q20)</f>
        <v>193800</v>
      </c>
      <c r="R21" s="39">
        <f>Q21-M21</f>
        <v>-500</v>
      </c>
      <c r="S21" s="46">
        <f>SUM(S19:S20)</f>
        <v>183200</v>
      </c>
      <c r="T21" s="39">
        <f>S21-O21</f>
        <v>-8280</v>
      </c>
      <c r="U21" s="46"/>
      <c r="V21" s="56"/>
      <c r="W21" s="46"/>
      <c r="X21" s="56"/>
      <c r="Y21" s="55"/>
      <c r="Z21" s="39"/>
      <c r="AA21" s="55"/>
      <c r="AB21" s="39">
        <f>AA21-Y21</f>
        <v>0</v>
      </c>
      <c r="AC21" s="23"/>
    </row>
    <row r="22" spans="1:29" ht="14.25" x14ac:dyDescent="0.25">
      <c r="A22" s="54" t="s">
        <v>22</v>
      </c>
      <c r="B22" s="35"/>
      <c r="C22" s="53"/>
      <c r="D22" s="32"/>
      <c r="E22" s="32"/>
      <c r="F22" s="58">
        <f>SUM(F8:F21)</f>
        <v>7257</v>
      </c>
      <c r="G22" s="33"/>
      <c r="H22" s="58">
        <f>SUM(H8:H21)</f>
        <v>14243.01</v>
      </c>
      <c r="I22" s="33"/>
      <c r="J22" s="58">
        <f>SUM(J8:J21)</f>
        <v>4186</v>
      </c>
      <c r="K22" s="33"/>
      <c r="L22" s="58">
        <f>SUM(L8:L21)</f>
        <v>5887.49</v>
      </c>
      <c r="M22" s="33"/>
      <c r="N22" s="58">
        <f>SUM(N8:N21)</f>
        <v>8535.89</v>
      </c>
      <c r="O22" s="33"/>
      <c r="P22" s="58">
        <f>SUM(P8:P21)</f>
        <v>2404.0699999999997</v>
      </c>
      <c r="Q22" s="33"/>
      <c r="R22" s="58">
        <f>SUM(R8:R21)</f>
        <v>4897.26</v>
      </c>
      <c r="S22" s="33"/>
      <c r="T22" s="58">
        <f>SUM(T8:T21)</f>
        <v>-3058.74</v>
      </c>
      <c r="U22" s="33"/>
      <c r="V22" s="58">
        <f>SUM(V8:V21)</f>
        <v>0</v>
      </c>
      <c r="W22" s="33"/>
      <c r="X22" s="59">
        <f>SUM(X8:X21)</f>
        <v>0</v>
      </c>
      <c r="Y22" s="33"/>
      <c r="Z22" s="58"/>
      <c r="AA22" s="33"/>
      <c r="AB22" s="58">
        <f>SUM(AB10:AB21)</f>
        <v>0</v>
      </c>
      <c r="AC22" s="23"/>
    </row>
    <row r="23" spans="1:29" ht="14.25" x14ac:dyDescent="0.25">
      <c r="A23" s="34"/>
      <c r="B23" s="35" t="s">
        <v>23</v>
      </c>
      <c r="C23" s="53"/>
      <c r="D23" s="32"/>
      <c r="E23" s="32"/>
      <c r="F23" s="59">
        <f>F22*$C$5</f>
        <v>943.41000000000008</v>
      </c>
      <c r="G23" s="33"/>
      <c r="H23" s="59">
        <f>H22*$C$5</f>
        <v>1851.5913</v>
      </c>
      <c r="I23" s="33"/>
      <c r="J23" s="59">
        <f>J22*$C$5</f>
        <v>544.18000000000006</v>
      </c>
      <c r="K23" s="33"/>
      <c r="L23" s="59">
        <f>L22*$C$5</f>
        <v>765.37369999999999</v>
      </c>
      <c r="M23" s="33"/>
      <c r="N23" s="59">
        <f>N22*$C$5</f>
        <v>1109.6657</v>
      </c>
      <c r="O23" s="33"/>
      <c r="P23" s="59">
        <f>P22*$C$5</f>
        <v>312.52909999999997</v>
      </c>
      <c r="Q23" s="33"/>
      <c r="R23" s="58">
        <f>R22*$C$5</f>
        <v>636.64380000000006</v>
      </c>
      <c r="S23" s="33"/>
      <c r="T23" s="58">
        <f>T22*$C$5</f>
        <v>-397.63619999999997</v>
      </c>
      <c r="U23" s="33"/>
      <c r="V23" s="59">
        <f>V22*$C$5</f>
        <v>0</v>
      </c>
      <c r="W23" s="33"/>
      <c r="X23" s="59">
        <f>X22*$C$5</f>
        <v>0</v>
      </c>
      <c r="Y23" s="33"/>
      <c r="Z23" s="59">
        <f>Z22*$C$5</f>
        <v>0</v>
      </c>
      <c r="AA23" s="33"/>
      <c r="AB23" s="59">
        <f>AB22*$C$5</f>
        <v>0</v>
      </c>
      <c r="AC23" s="60">
        <f>F23+H23+J23+L23+N23+P23+R23+T23+V23+X23+Z23+AB23</f>
        <v>5765.7573999999995</v>
      </c>
    </row>
    <row r="24" spans="1:29" ht="14.25" x14ac:dyDescent="0.25">
      <c r="A24" s="24"/>
      <c r="B24" s="25"/>
      <c r="C24" s="61"/>
      <c r="D24" s="32"/>
      <c r="E24" s="32"/>
      <c r="F24" s="58"/>
      <c r="G24" s="33"/>
      <c r="H24" s="58"/>
      <c r="I24" s="33"/>
      <c r="J24" s="4"/>
      <c r="K24" s="33"/>
      <c r="L24" s="4"/>
      <c r="M24" s="33"/>
      <c r="N24" s="4"/>
      <c r="O24" s="33"/>
      <c r="P24" s="4"/>
      <c r="Q24" s="33"/>
      <c r="R24" s="4"/>
      <c r="S24" s="33"/>
      <c r="T24" s="4"/>
      <c r="U24" s="33"/>
      <c r="V24" s="4"/>
      <c r="W24" s="33"/>
      <c r="X24" s="4"/>
      <c r="Y24" s="33"/>
      <c r="Z24" s="4"/>
      <c r="AA24" s="33"/>
      <c r="AB24" s="4"/>
      <c r="AC24" s="23"/>
    </row>
    <row r="25" spans="1:29" ht="14.25" x14ac:dyDescent="0.25">
      <c r="A25" s="34" t="s">
        <v>30</v>
      </c>
      <c r="B25" s="35"/>
      <c r="C25" s="53"/>
      <c r="D25" s="32"/>
      <c r="E25" s="32"/>
      <c r="F25" s="4"/>
      <c r="G25" s="33"/>
      <c r="H25" s="4"/>
      <c r="I25" s="33"/>
      <c r="J25" s="4"/>
      <c r="K25" s="33"/>
      <c r="L25" s="4"/>
      <c r="M25" s="33"/>
      <c r="N25" s="4"/>
      <c r="O25" s="33"/>
      <c r="P25" s="4"/>
      <c r="Q25" s="33"/>
      <c r="R25" s="4"/>
      <c r="S25" s="33"/>
      <c r="T25" s="4"/>
      <c r="U25" s="33"/>
      <c r="V25" s="4"/>
      <c r="W25" s="33"/>
      <c r="X25" s="4"/>
      <c r="Y25" s="33"/>
      <c r="Z25" s="4"/>
      <c r="AA25" s="33"/>
      <c r="AB25" s="4"/>
      <c r="AC25" s="23"/>
    </row>
    <row r="26" spans="1:29" x14ac:dyDescent="0.25">
      <c r="A26" s="29"/>
      <c r="B26" s="14"/>
      <c r="C26" s="31" t="s">
        <v>24</v>
      </c>
      <c r="D26" s="32"/>
      <c r="E26" s="32">
        <v>3096.86</v>
      </c>
      <c r="F26" s="39">
        <f>E26</f>
        <v>3096.86</v>
      </c>
      <c r="G26" s="38">
        <v>8968.0300000000007</v>
      </c>
      <c r="H26" s="39">
        <f>G26</f>
        <v>8968.0300000000007</v>
      </c>
      <c r="I26" s="38">
        <v>-2281.5100000000002</v>
      </c>
      <c r="J26" s="39"/>
      <c r="K26" s="38">
        <v>10886.57</v>
      </c>
      <c r="L26" s="39">
        <f>K26</f>
        <v>10886.57</v>
      </c>
      <c r="M26" s="38">
        <v>16024.17</v>
      </c>
      <c r="N26" s="39">
        <f>M26</f>
        <v>16024.17</v>
      </c>
      <c r="O26" s="38">
        <v>-13832.69</v>
      </c>
      <c r="P26" s="39"/>
      <c r="Q26" s="38">
        <v>-770.43</v>
      </c>
      <c r="R26" s="39"/>
      <c r="S26" s="38">
        <v>1296.67</v>
      </c>
      <c r="T26" s="39">
        <f>S26</f>
        <v>1296.67</v>
      </c>
      <c r="U26" s="38"/>
      <c r="V26" s="39"/>
      <c r="W26" s="38"/>
      <c r="X26" s="39"/>
      <c r="Y26" s="38"/>
      <c r="Z26" s="39"/>
      <c r="AA26" s="38"/>
      <c r="AB26" s="39"/>
      <c r="AC26" s="23"/>
    </row>
    <row r="27" spans="1:29" ht="14.25" x14ac:dyDescent="0.2">
      <c r="A27" s="34"/>
      <c r="B27" s="35"/>
      <c r="C27" s="53" t="s">
        <v>31</v>
      </c>
      <c r="D27" s="38">
        <v>16800</v>
      </c>
      <c r="E27" s="32">
        <v>16500</v>
      </c>
      <c r="F27" s="39"/>
      <c r="G27" s="38">
        <v>17300</v>
      </c>
      <c r="H27" s="39">
        <f>G27-D27</f>
        <v>500</v>
      </c>
      <c r="I27" s="38">
        <v>17200</v>
      </c>
      <c r="J27" s="39"/>
      <c r="K27" s="38">
        <v>17400</v>
      </c>
      <c r="L27" s="39">
        <f>K27-G27</f>
        <v>100</v>
      </c>
      <c r="M27" s="62">
        <v>17500</v>
      </c>
      <c r="N27" s="39">
        <f>M27-K27</f>
        <v>100</v>
      </c>
      <c r="O27" s="38">
        <v>17100</v>
      </c>
      <c r="P27" s="39"/>
      <c r="Q27" s="63">
        <v>17400</v>
      </c>
      <c r="R27" s="39"/>
      <c r="S27" s="38">
        <v>16300</v>
      </c>
      <c r="T27" s="39"/>
      <c r="U27" s="38"/>
      <c r="V27" s="39"/>
      <c r="W27" s="38"/>
      <c r="X27" s="39"/>
      <c r="Y27" s="62"/>
      <c r="Z27" s="39"/>
      <c r="AA27" s="38"/>
      <c r="AB27" s="39"/>
      <c r="AC27" s="23"/>
    </row>
    <row r="28" spans="1:29" ht="14.25" x14ac:dyDescent="0.25">
      <c r="A28" s="34"/>
      <c r="B28" s="35"/>
      <c r="C28" s="53"/>
      <c r="D28" s="32"/>
      <c r="E28" s="32"/>
      <c r="F28" s="4"/>
      <c r="G28" s="33"/>
      <c r="H28" s="4"/>
      <c r="I28" s="33"/>
      <c r="J28" s="4"/>
      <c r="K28" s="33"/>
      <c r="L28" s="4"/>
      <c r="M28" s="33"/>
      <c r="N28" s="4"/>
      <c r="O28" s="33"/>
      <c r="P28" s="4"/>
      <c r="Q28" s="33"/>
      <c r="R28" s="4"/>
      <c r="S28" s="33"/>
      <c r="T28" s="4"/>
      <c r="U28" s="33"/>
      <c r="V28" s="4"/>
      <c r="W28" s="33"/>
      <c r="X28" s="4"/>
      <c r="Y28" s="33"/>
      <c r="Z28" s="4"/>
      <c r="AA28" s="33"/>
      <c r="AB28" s="4"/>
      <c r="AC28" s="23"/>
    </row>
    <row r="29" spans="1:29" ht="14.25" x14ac:dyDescent="0.25">
      <c r="A29" s="54" t="s">
        <v>32</v>
      </c>
      <c r="B29" s="35"/>
      <c r="C29" s="53"/>
      <c r="D29" s="64"/>
      <c r="E29" s="64"/>
      <c r="F29" s="39">
        <f>SUM(F26:F28)</f>
        <v>3096.86</v>
      </c>
      <c r="G29" s="38"/>
      <c r="H29" s="39">
        <f>SUM(H26:H28)</f>
        <v>9468.0300000000007</v>
      </c>
      <c r="I29" s="62"/>
      <c r="J29" s="52">
        <v>0</v>
      </c>
      <c r="K29" s="38"/>
      <c r="L29" s="39">
        <f t="shared" ref="L29:P29" si="0">SUM(L26:L28)</f>
        <v>10986.57</v>
      </c>
      <c r="M29" s="38"/>
      <c r="N29" s="39">
        <f t="shared" si="0"/>
        <v>16124.17</v>
      </c>
      <c r="O29" s="38"/>
      <c r="P29" s="39">
        <f t="shared" si="0"/>
        <v>0</v>
      </c>
      <c r="Q29" s="62"/>
      <c r="R29" s="39">
        <f>Q29-I29</f>
        <v>0</v>
      </c>
      <c r="S29" s="38"/>
      <c r="T29" s="39">
        <f t="shared" ref="T29:Z29" si="1">SUM(T26:T28)</f>
        <v>1296.67</v>
      </c>
      <c r="U29" s="38"/>
      <c r="V29" s="39">
        <f t="shared" si="1"/>
        <v>0</v>
      </c>
      <c r="W29" s="38"/>
      <c r="X29" s="39">
        <f t="shared" si="1"/>
        <v>0</v>
      </c>
      <c r="Y29" s="38"/>
      <c r="Z29" s="39">
        <f t="shared" si="1"/>
        <v>0</v>
      </c>
      <c r="AA29" s="33"/>
      <c r="AB29" s="39">
        <f>SUM(AB26:AB28)</f>
        <v>0</v>
      </c>
      <c r="AC29" s="23"/>
    </row>
    <row r="30" spans="1:29" ht="14.25" x14ac:dyDescent="0.25">
      <c r="A30" s="34"/>
      <c r="B30" s="35" t="s">
        <v>23</v>
      </c>
      <c r="C30" s="53"/>
      <c r="D30" s="65"/>
      <c r="E30" s="65"/>
      <c r="F30" s="59">
        <f>F29*$C$5</f>
        <v>402.59180000000003</v>
      </c>
      <c r="G30" s="66"/>
      <c r="H30" s="59">
        <f>H29*$C$5</f>
        <v>1230.8439000000001</v>
      </c>
      <c r="I30" s="66"/>
      <c r="J30" s="59">
        <v>0</v>
      </c>
      <c r="K30" s="66"/>
      <c r="L30" s="59">
        <f>L29*$C$5</f>
        <v>1428.2541000000001</v>
      </c>
      <c r="M30" s="66"/>
      <c r="N30" s="59">
        <f>N29*$C$5</f>
        <v>2096.1421</v>
      </c>
      <c r="O30" s="66"/>
      <c r="P30" s="59">
        <f>P29*$C$5</f>
        <v>0</v>
      </c>
      <c r="Q30" s="66"/>
      <c r="R30" s="67">
        <f>R29*$C$5</f>
        <v>0</v>
      </c>
      <c r="S30" s="66"/>
      <c r="T30" s="67">
        <f>T29*$C$5</f>
        <v>168.56710000000001</v>
      </c>
      <c r="U30" s="66"/>
      <c r="V30" s="67">
        <f>V29*$C$5</f>
        <v>0</v>
      </c>
      <c r="W30" s="66"/>
      <c r="X30" s="68"/>
      <c r="Y30" s="66"/>
      <c r="Z30" s="67"/>
      <c r="AA30" s="66"/>
      <c r="AB30" s="39"/>
      <c r="AC30" s="69">
        <f>H30+J30+L30+N30+P30+R30+T30+V30+X30+Z30+AB30</f>
        <v>4923.8072000000002</v>
      </c>
    </row>
    <row r="31" spans="1:29" thickBot="1" x14ac:dyDescent="0.3">
      <c r="A31" s="70"/>
      <c r="B31" s="71"/>
      <c r="C31" s="72"/>
      <c r="D31" s="73"/>
      <c r="E31" s="73"/>
      <c r="F31" s="74"/>
      <c r="G31" s="75"/>
      <c r="H31" s="74"/>
      <c r="I31" s="75"/>
      <c r="J31" s="74"/>
      <c r="K31" s="75"/>
      <c r="L31" s="74"/>
      <c r="M31" s="75"/>
      <c r="N31" s="74"/>
      <c r="O31" s="75"/>
      <c r="P31" s="74"/>
      <c r="Q31" s="75"/>
      <c r="R31" s="74"/>
      <c r="S31" s="75"/>
      <c r="T31" s="74"/>
      <c r="U31" s="75"/>
      <c r="V31" s="74"/>
      <c r="W31" s="75"/>
      <c r="X31" s="74"/>
      <c r="Y31" s="75"/>
      <c r="Z31" s="74"/>
      <c r="AA31" s="75"/>
      <c r="AB31" s="74"/>
      <c r="AC31" s="23"/>
    </row>
    <row r="32" spans="1:29" x14ac:dyDescent="0.25">
      <c r="F32" s="76"/>
      <c r="H32" s="76"/>
      <c r="J32" s="8"/>
      <c r="L32" s="76"/>
      <c r="N32" s="76"/>
      <c r="O32" s="77"/>
      <c r="P32" s="76"/>
      <c r="R32" s="76"/>
      <c r="T32" s="76"/>
      <c r="V32" s="76"/>
      <c r="X32" s="76"/>
      <c r="Z32" s="76"/>
      <c r="AB32" s="76"/>
    </row>
    <row r="33" spans="1:29" x14ac:dyDescent="0.25">
      <c r="A33" s="57" t="s">
        <v>25</v>
      </c>
      <c r="P33" s="52"/>
    </row>
    <row r="34" spans="1:29" x14ac:dyDescent="0.25">
      <c r="C34" s="78" t="s">
        <v>33</v>
      </c>
      <c r="D34" s="79">
        <f>SUM(F34:AB34)</f>
        <v>10777.0455</v>
      </c>
      <c r="E34" s="79"/>
      <c r="F34" s="79">
        <f>F23+F30</f>
        <v>1346.0018</v>
      </c>
      <c r="G34" s="80"/>
      <c r="H34" s="79">
        <f>H23+H30</f>
        <v>3082.4351999999999</v>
      </c>
      <c r="I34" s="80"/>
      <c r="J34" s="79">
        <v>0</v>
      </c>
      <c r="K34" s="80"/>
      <c r="L34" s="79">
        <f>L23+L30</f>
        <v>2193.6278000000002</v>
      </c>
      <c r="M34" s="80"/>
      <c r="N34" s="79">
        <f>N30+N23</f>
        <v>3205.8078</v>
      </c>
      <c r="O34" s="80"/>
      <c r="P34" s="79">
        <f>P23+P30</f>
        <v>312.52909999999997</v>
      </c>
      <c r="Q34" s="80"/>
      <c r="R34" s="79">
        <f>R23+R30</f>
        <v>636.64380000000006</v>
      </c>
      <c r="S34" s="80"/>
      <c r="T34" s="79"/>
      <c r="U34" s="80"/>
      <c r="V34" s="79">
        <f>V30+V23</f>
        <v>0</v>
      </c>
      <c r="W34" s="80"/>
      <c r="X34" s="79">
        <f>X30+X23</f>
        <v>0</v>
      </c>
      <c r="Y34" s="80"/>
      <c r="Z34" s="79">
        <f>Z30+Z23</f>
        <v>0</v>
      </c>
      <c r="AA34" s="80"/>
      <c r="AB34" s="79"/>
      <c r="AC34" s="79">
        <f>AC30+AC23</f>
        <v>10689.5646</v>
      </c>
    </row>
    <row r="35" spans="1:29" x14ac:dyDescent="0.25">
      <c r="B35" s="8"/>
      <c r="C35" s="78"/>
      <c r="D35" s="8"/>
      <c r="E35" s="8"/>
      <c r="F35" s="81"/>
      <c r="G35" s="80"/>
      <c r="H35" s="81"/>
      <c r="I35" s="80"/>
      <c r="J35" s="81"/>
      <c r="K35" s="80"/>
      <c r="L35" s="81"/>
      <c r="M35" s="80"/>
      <c r="N35" s="81"/>
      <c r="O35" s="80"/>
      <c r="P35" s="81"/>
      <c r="Q35" s="80"/>
      <c r="R35" s="81"/>
      <c r="S35" s="80"/>
      <c r="T35" s="81"/>
      <c r="U35" s="80"/>
      <c r="V35" s="81"/>
      <c r="W35" s="80"/>
      <c r="X35" s="81"/>
      <c r="Y35" s="80"/>
      <c r="Z35" s="81"/>
      <c r="AA35" s="81"/>
      <c r="AB35" s="81"/>
      <c r="AC35" s="81"/>
    </row>
    <row r="36" spans="1:29" ht="14.25" x14ac:dyDescent="0.25">
      <c r="A36" s="8"/>
      <c r="B36" s="8"/>
      <c r="C36" s="78"/>
      <c r="D36" s="80"/>
      <c r="E36" s="80"/>
      <c r="G36" s="77"/>
      <c r="Z36" s="8"/>
      <c r="AA36" s="8"/>
      <c r="AB36" s="8"/>
    </row>
  </sheetData>
  <hyperlinks>
    <hyperlink ref="D2" r:id="rId1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ATSGlobal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 Harari</dc:creator>
  <cp:lastModifiedBy>Esther</cp:lastModifiedBy>
  <dcterms:created xsi:type="dcterms:W3CDTF">2015-09-18T00:41:56Z</dcterms:created>
  <dcterms:modified xsi:type="dcterms:W3CDTF">2015-09-18T13:58:17Z</dcterms:modified>
</cp:coreProperties>
</file>